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720" windowWidth="27495" windowHeight="138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1" i="1" l="1"/>
  <c r="C79" i="1"/>
  <c r="C77" i="1"/>
  <c r="C71" i="1"/>
  <c r="C68" i="1"/>
  <c r="C61" i="1"/>
  <c r="C59" i="1"/>
  <c r="C55" i="1"/>
  <c r="C50" i="1"/>
  <c r="C46" i="1"/>
  <c r="C44" i="1"/>
  <c r="C36" i="1"/>
  <c r="C83" i="1" s="1"/>
  <c r="C8" i="1" l="1"/>
  <c r="C26" i="1"/>
  <c r="C25" i="1" s="1"/>
  <c r="C34" i="1" l="1"/>
  <c r="C84" i="1"/>
  <c r="E60" i="1" l="1"/>
  <c r="D59" i="1"/>
  <c r="E59" i="1" s="1"/>
  <c r="D50" i="1" l="1"/>
  <c r="D46" i="1"/>
  <c r="D36" i="1"/>
  <c r="D26" i="1"/>
  <c r="D71" i="1" l="1"/>
  <c r="E48" i="1" l="1"/>
  <c r="E42" i="1"/>
  <c r="E41" i="1"/>
  <c r="E52" i="1" l="1"/>
  <c r="E82" i="1" l="1"/>
  <c r="E80" i="1"/>
  <c r="E78" i="1"/>
  <c r="E76" i="1"/>
  <c r="E75" i="1"/>
  <c r="E74" i="1"/>
  <c r="E73" i="1"/>
  <c r="E72" i="1"/>
  <c r="E70" i="1"/>
  <c r="E69" i="1"/>
  <c r="E67" i="1"/>
  <c r="E66" i="1"/>
  <c r="E65" i="1"/>
  <c r="E64" i="1"/>
  <c r="E63" i="1"/>
  <c r="E62" i="1"/>
  <c r="E58" i="1"/>
  <c r="E57" i="1"/>
  <c r="E56" i="1"/>
  <c r="E54" i="1"/>
  <c r="E53" i="1"/>
  <c r="E51" i="1"/>
  <c r="E49" i="1"/>
  <c r="E47" i="1"/>
  <c r="E45" i="1"/>
  <c r="E43" i="1"/>
  <c r="E40" i="1"/>
  <c r="E39" i="1"/>
  <c r="E38" i="1"/>
  <c r="E37" i="1"/>
  <c r="D81" i="1"/>
  <c r="D79" i="1"/>
  <c r="D77" i="1"/>
  <c r="D68" i="1"/>
  <c r="D61" i="1"/>
  <c r="D55" i="1"/>
  <c r="E50" i="1"/>
  <c r="D44" i="1"/>
  <c r="E79" i="1" l="1"/>
  <c r="E61" i="1"/>
  <c r="E44" i="1"/>
  <c r="E77" i="1"/>
  <c r="E71" i="1"/>
  <c r="E55" i="1"/>
  <c r="E36" i="1"/>
  <c r="E46" i="1"/>
  <c r="E81" i="1"/>
  <c r="E68" i="1"/>
  <c r="D83" i="1"/>
  <c r="D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7" i="1"/>
  <c r="E28" i="1"/>
  <c r="E29" i="1"/>
  <c r="E30" i="1"/>
  <c r="E31" i="1"/>
  <c r="E32" i="1"/>
  <c r="E33" i="1"/>
  <c r="E83" i="1" l="1"/>
  <c r="E26" i="1"/>
  <c r="D25" i="1"/>
  <c r="D34" i="1" s="1"/>
  <c r="D84" i="1" s="1"/>
  <c r="E8" i="1"/>
  <c r="E34" i="1" l="1"/>
  <c r="E25" i="1"/>
</calcChain>
</file>

<file path=xl/sharedStrings.xml><?xml version="1.0" encoding="utf-8"?>
<sst xmlns="http://schemas.openxmlformats.org/spreadsheetml/2006/main" count="166" uniqueCount="159">
  <si>
    <t>И Н Ф О Р М А Ц И Я</t>
  </si>
  <si>
    <t>(тыс.руб.)</t>
  </si>
  <si>
    <t>Наименование показателя</t>
  </si>
  <si>
    <t/>
  </si>
  <si>
    <t>1</t>
  </si>
  <si>
    <t>НАЛОГОВЫЕ И НЕНАЛОГОВЫЕ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</si>
  <si>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</si>
  <si>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</si>
  <si>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</si>
  <si>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Доходы от использования имущества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</si>
  <si>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</si>
  <si>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</si>
  <si>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</si>
  <si>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</si>
  <si>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</si>
  <si>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</si>
  <si>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</si>
  <si>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</si>
  <si>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</si>
  <si>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</si>
  <si>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</si>
  <si>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</si>
  <si>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</si>
  <si>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</si>
  <si>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</si>
  <si>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</si>
  <si>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</si>
  <si>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</si>
  <si>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</si>
  <si>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</si>
  <si>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</si>
  <si>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</si>
  <si>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</si>
  <si>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</si>
  <si>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</si>
  <si>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</si>
  <si>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</si>
  <si>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</si>
  <si>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</si>
  <si>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</si>
  <si>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</si>
  <si>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</si>
  <si>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</si>
  <si>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</si>
  <si>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</si>
  <si>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</si>
  <si>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</si>
  <si>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</si>
  <si>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</si>
  <si>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 КИНЕМАТОГРАФИЯ</t>
  </si>
  <si>
    <t>Культура</t>
  </si>
  <si>
    <t>ИТОГО РАСХОДОВ</t>
  </si>
  <si>
    <t>Результат исполнения бюджета (дефицит"-".профицит "+")</t>
  </si>
  <si>
    <t>об  исполнении  бюджета Тяжинского муниципального округа</t>
  </si>
  <si>
    <t>Код БК</t>
  </si>
  <si>
    <t>1 00 00000 00 0000 000</t>
  </si>
  <si>
    <t>Государственная пошлина</t>
  </si>
  <si>
    <t>1 08 00000 00 0000 000</t>
  </si>
  <si>
    <t>1 11 00000 00 0000 000</t>
  </si>
  <si>
    <t>Платежи при пользовании природными ресурсами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</si>
  <si>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</si>
  <si>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</si>
  <si>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</si>
  <si>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</si>
  <si>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</si>
  <si>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</si>
  <si>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</si>
  <si>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2 03 00000 00 0000 000</t>
  </si>
  <si>
    <t>2 07 00000 00 0000 000</t>
  </si>
  <si>
    <t>2 19 00000 00 0000 000</t>
  </si>
  <si>
    <t>1 03 02000 01 0000 110</t>
  </si>
  <si>
    <t>1 01 02000 01 0000 110</t>
  </si>
  <si>
    <t>Налог, взимаемый в связи с применением упрощенной системы налогообложения</t>
  </si>
  <si>
    <t>1 05 01000 00 0000 110</t>
  </si>
  <si>
    <t>Единый налог на вмененный доход для отдельных видов деятельности</t>
  </si>
  <si>
    <t>1 05 02000 02 0000 110</t>
  </si>
  <si>
    <t>1 05 03000 01 0000 110</t>
  </si>
  <si>
    <t>Налог, взимаемый в связи с применением патентной системы налогообложения</t>
  </si>
  <si>
    <t>1 05 04000 02 0000 110</t>
  </si>
  <si>
    <t>Налог на имущество физических лиц</t>
  </si>
  <si>
    <t>1 06 01000 00 0000 110</t>
  </si>
  <si>
    <t xml:space="preserve">Транспортный налог
</t>
  </si>
  <si>
    <t>1 06 04000 02 0000 110</t>
  </si>
  <si>
    <t>Земельный налог</t>
  </si>
  <si>
    <t>1 06 06000 00 0000 110</t>
  </si>
  <si>
    <t>Дотации бюджетам бюджетной системы Российской Федерации</t>
  </si>
  <si>
    <t>2 02 10000 00 0000 150</t>
  </si>
  <si>
    <t xml:space="preserve">Субсидии бюджетам бюджетной системы Российской Федерации (межбюджетные субсидии)
</t>
  </si>
  <si>
    <t>2 02 20000 00 0000 150</t>
  </si>
  <si>
    <t xml:space="preserve">Субвенции бюджетам бюджетной системы Российской Федерации
</t>
  </si>
  <si>
    <t>2 02 30000 00 0000 150</t>
  </si>
  <si>
    <t>2 02 40000 00 0000 150</t>
  </si>
  <si>
    <t>01 00 00000 00000 000</t>
  </si>
  <si>
    <t>01 02 00000 00000 000</t>
  </si>
  <si>
    <t>01 03 00000 00000 000</t>
  </si>
  <si>
    <t>01 04 00000 00000 000</t>
  </si>
  <si>
    <t>01 05 00000 00000 000</t>
  </si>
  <si>
    <t>01 06 00000 00000 000</t>
  </si>
  <si>
    <t>01 07 00000 00000 000</t>
  </si>
  <si>
    <t>01 13 00000 00000 000</t>
  </si>
  <si>
    <t>02 00 00000 00000 000</t>
  </si>
  <si>
    <t>02 03 00000 00000 000</t>
  </si>
  <si>
    <t>03 00 00000 00000 000</t>
  </si>
  <si>
    <t>03 09 00000 00000 000</t>
  </si>
  <si>
    <t>03 10 00000 00000 000</t>
  </si>
  <si>
    <t>03 14 00000 00000 000</t>
  </si>
  <si>
    <t>04 00 00000 00000 000</t>
  </si>
  <si>
    <t>04 02 00000 00000 000</t>
  </si>
  <si>
    <t>04 09 00000 00000 000</t>
  </si>
  <si>
    <t>04 12 00000 00000 000</t>
  </si>
  <si>
    <t>05 00 00000 00000 000</t>
  </si>
  <si>
    <t>05 01 00000 00000 000</t>
  </si>
  <si>
    <t>05 02 00000 00000 000</t>
  </si>
  <si>
    <t>05 03 00000 00000 000</t>
  </si>
  <si>
    <t>07 00 00000 00000 000</t>
  </si>
  <si>
    <t>07 01 00000 00000 000</t>
  </si>
  <si>
    <t>07 02 00000 00000 000</t>
  </si>
  <si>
    <t>07 03 00000 00000 000</t>
  </si>
  <si>
    <t>07 05 00000 00000 000</t>
  </si>
  <si>
    <t>07 07 00000 00000 000</t>
  </si>
  <si>
    <t>07 09 00000 00000 000</t>
  </si>
  <si>
    <t>08 00 00000 00000 000</t>
  </si>
  <si>
    <t>08 01 00000 00000 000</t>
  </si>
  <si>
    <t>08 04 00000 00000 000</t>
  </si>
  <si>
    <t>10 00 00000 00000 000</t>
  </si>
  <si>
    <t>10 01 00000 00000 000</t>
  </si>
  <si>
    <t>10 02 00000 00000 000</t>
  </si>
  <si>
    <t>10 03 00000 00000 000</t>
  </si>
  <si>
    <t>10 04 00000 00000 000</t>
  </si>
  <si>
    <t>10 06 00000 00000 000</t>
  </si>
  <si>
    <t>11 00 00000 00000 000</t>
  </si>
  <si>
    <t>11 02 00000 00000 000</t>
  </si>
  <si>
    <t>13 00 00000 00000 000</t>
  </si>
  <si>
    <t>12 00 00000 00000 000</t>
  </si>
  <si>
    <t>12 02 00000 00000 000</t>
  </si>
  <si>
    <t>13 01 00000 00000 000</t>
  </si>
  <si>
    <t>04 05 00000 00000 000</t>
  </si>
  <si>
    <t>Защита населения и территории от чрезвычайных ситуаций природного и техногенного характера, пожарная безопасность</t>
  </si>
  <si>
    <t>Топливно-энергетический комплекс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</si>
  <si>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</si>
  <si>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</si>
  <si>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</si>
  <si>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</si>
  <si>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</si>
  <si>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</si>
  <si>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</si>
  <si>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</si>
  <si>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</si>
  <si>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</si>
  <si>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</si>
  <si>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</si>
  <si>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</si>
  <si>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ОХРАНА ОКРУЖАЮЩЕЙ СРЕДЫ</t>
  </si>
  <si>
    <t>06 00 00000 00000 000</t>
  </si>
  <si>
    <t>06 05 00000 00000 000</t>
  </si>
  <si>
    <t>Другие вопросы в области окружающей среды</t>
  </si>
  <si>
    <t>% исполнения 2024 года в сравнении с соответствующим периодом 2023 года</t>
  </si>
  <si>
    <t>за первое полугодие 2024 года в сравнении с соответствующим периодом 2023 года</t>
  </si>
  <si>
    <t>Исполнено за первое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</si>
</sst>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Calibri"/>
    </font>
    <font>
      <b/>
      <sz val="12"/>
      <name val="Calibri"/>
    </font>
    <font>
      <i/>
      <sz val="9"/>
      <name val="Calibri"/>
    </font>
    <font>
      <sz val="9"/>
      <name val="Calibri"/>
    </font>
    <font>
      <b/>
      <sz val="9"/>
      <name val="Calibri"/>
    </font>
    <font>
      <sz val="9"/>
      <name val="Calibri"/>
      <family val="2"/>
      <charset val="204"/>
    </font>
    <font>
      <b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0" fillId="0" borderId="0" xfId="0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/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0" fillId="0" borderId="0" xfId="0"/>
    <xf numFmtId="164" fontId="4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D79" sqref="D79"/>
    </sheetView>
  </sheetViews>
  <sheetFormatPr defaultRowHeight="12.75" x14ac:dyDescent="0.2"/>
  <cols>
    <col min="1" max="1" width="50" customWidth="1"/>
    <col min="2" max="2" width="18.140625" style="8" customWidth="1"/>
    <col min="3" max="4" width="13" customWidth="1"/>
    <col min="5" max="5" width="20" customWidth="1"/>
  </cols>
  <sheetData>
    <row r="1" spans="1:5" ht="15.75" x14ac:dyDescent="0.25">
      <c r="A1" s="25" t="s">
        <v>0</v>
      </c>
      <c r="B1" s="25"/>
      <c r="C1" s="26"/>
      <c r="D1" s="26"/>
      <c r="E1" s="26"/>
    </row>
    <row r="2" spans="1:5" ht="15.75" x14ac:dyDescent="0.25">
      <c r="A2" s="25" t="s">
        <v>53</v>
      </c>
      <c r="B2" s="25"/>
      <c r="C2" s="26"/>
      <c r="D2" s="26"/>
      <c r="E2" s="26"/>
    </row>
    <row r="3" spans="1:5" ht="15.75" x14ac:dyDescent="0.25">
      <c r="A3" s="25" t="s">
        <v>157</v>
      </c>
      <c r="B3" s="25"/>
      <c r="C3" s="26"/>
      <c r="D3" s="26"/>
      <c r="E3" s="26"/>
    </row>
    <row r="4" spans="1:5" x14ac:dyDescent="0.2">
      <c r="E4" s="1" t="s">
        <v>1</v>
      </c>
    </row>
    <row r="5" spans="1:5" ht="38.1" customHeight="1" x14ac:dyDescent="0.2">
      <c r="A5" s="27" t="s">
        <v>2</v>
      </c>
      <c r="B5" s="28" t="s">
        <v>54</v>
      </c>
      <c r="C5" s="27" t="s">
        <v>158</v>
      </c>
      <c r="D5" s="27" t="s">
        <v>3</v>
      </c>
      <c r="E5" s="27" t="s">
        <v>156</v>
      </c>
    </row>
    <row r="6" spans="1:5" x14ac:dyDescent="0.2">
      <c r="A6" s="27" t="s">
        <v>3</v>
      </c>
      <c r="B6" s="29"/>
      <c r="C6" s="2">
        <v>2023</v>
      </c>
      <c r="D6" s="2">
        <v>2024</v>
      </c>
      <c r="E6" s="27" t="s">
        <v>3</v>
      </c>
    </row>
    <row r="7" spans="1:5" x14ac:dyDescent="0.2">
      <c r="A7" s="3" t="s">
        <v>4</v>
      </c>
      <c r="B7" s="3">
        <v>2</v>
      </c>
      <c r="C7" s="3">
        <v>3</v>
      </c>
      <c r="D7" s="3">
        <v>4</v>
      </c>
      <c r="E7" s="3">
        <v>5</v>
      </c>
    </row>
    <row r="8" spans="1:5" x14ac:dyDescent="0.2">
      <c r="A8" s="6" t="s">
        <v>5</v>
      </c>
      <c r="B8" s="10" t="s">
        <v>55</v>
      </c>
      <c r="C8" s="7">
        <f>SUM(C9:C24)</f>
        <v>125624.59999999999</v>
      </c>
      <c r="D8" s="7">
        <f>SUM(D9:D24)</f>
        <v>135925.59999999998</v>
      </c>
      <c r="E8" s="7">
        <f>SUM(D8/C8)*100</f>
        <v>108.19982710392708</v>
      </c>
    </row>
    <row r="9" spans="1:5" x14ac:dyDescent="0.2">
      <c r="A9" s="9" t="s">
        <v>6</v>
      </c>
      <c r="B9" s="9" t="s">
        <v>71</v>
      </c>
      <c r="C9" s="5">
        <v>63779.4</v>
      </c>
      <c r="D9" s="5">
        <v>75080.7</v>
      </c>
      <c r="E9" s="7">
        <f t="shared" ref="E9:E75" si="0">SUM(D9/C9)*100</f>
        <v>117.71935766093753</v>
      </c>
    </row>
    <row r="10" spans="1:5" ht="27" customHeight="1" x14ac:dyDescent="0.2">
      <c r="A10" s="9" t="s">
        <v>7</v>
      </c>
      <c r="B10" s="9" t="s">
        <v>70</v>
      </c>
      <c r="C10" s="5">
        <v>11341.3</v>
      </c>
      <c r="D10" s="5">
        <v>11547.3</v>
      </c>
      <c r="E10" s="7">
        <f t="shared" si="0"/>
        <v>101.81637025737791</v>
      </c>
    </row>
    <row r="11" spans="1:5" ht="23.25" customHeight="1" x14ac:dyDescent="0.2">
      <c r="A11" s="9" t="s">
        <v>72</v>
      </c>
      <c r="B11" s="9" t="s">
        <v>73</v>
      </c>
      <c r="C11" s="5">
        <v>13465.7</v>
      </c>
      <c r="D11" s="5">
        <v>13841.7</v>
      </c>
      <c r="E11" s="7">
        <f t="shared" si="0"/>
        <v>102.79227964383581</v>
      </c>
    </row>
    <row r="12" spans="1:5" s="8" customFormat="1" ht="24.75" customHeight="1" x14ac:dyDescent="0.2">
      <c r="A12" s="9" t="s">
        <v>74</v>
      </c>
      <c r="B12" s="9" t="s">
        <v>75</v>
      </c>
      <c r="C12" s="5">
        <v>-134.80000000000001</v>
      </c>
      <c r="D12" s="5">
        <v>1.7</v>
      </c>
      <c r="E12" s="7">
        <f t="shared" si="0"/>
        <v>-1.2611275964391691</v>
      </c>
    </row>
    <row r="13" spans="1:5" s="8" customFormat="1" x14ac:dyDescent="0.2">
      <c r="A13" s="9" t="s">
        <v>8</v>
      </c>
      <c r="B13" s="9" t="s">
        <v>76</v>
      </c>
      <c r="C13" s="5">
        <v>852.3</v>
      </c>
      <c r="D13" s="5">
        <v>791.5</v>
      </c>
      <c r="E13" s="7">
        <f t="shared" si="0"/>
        <v>92.866361609761825</v>
      </c>
    </row>
    <row r="14" spans="1:5" s="8" customFormat="1" ht="22.5" customHeight="1" x14ac:dyDescent="0.2">
      <c r="A14" s="9" t="s">
        <v>77</v>
      </c>
      <c r="B14" s="9" t="s">
        <v>78</v>
      </c>
      <c r="C14" s="5">
        <v>462.5</v>
      </c>
      <c r="D14" s="5">
        <v>3224.9</v>
      </c>
      <c r="E14" s="7">
        <f t="shared" si="0"/>
        <v>697.27567567567576</v>
      </c>
    </row>
    <row r="15" spans="1:5" x14ac:dyDescent="0.2">
      <c r="A15" s="9" t="s">
        <v>79</v>
      </c>
      <c r="B15" s="9" t="s">
        <v>80</v>
      </c>
      <c r="C15" s="5">
        <v>112</v>
      </c>
      <c r="D15" s="5">
        <v>163.80000000000001</v>
      </c>
      <c r="E15" s="7">
        <f t="shared" si="0"/>
        <v>146.25</v>
      </c>
    </row>
    <row r="16" spans="1:5" s="8" customFormat="1" ht="15" customHeight="1" x14ac:dyDescent="0.2">
      <c r="A16" s="11" t="s">
        <v>81</v>
      </c>
      <c r="B16" s="9" t="s">
        <v>82</v>
      </c>
      <c r="C16" s="5">
        <v>111.9</v>
      </c>
      <c r="D16" s="5">
        <v>106.4</v>
      </c>
      <c r="E16" s="7">
        <f t="shared" si="0"/>
        <v>95.084897229669352</v>
      </c>
    </row>
    <row r="17" spans="1:5" s="8" customFormat="1" x14ac:dyDescent="0.2">
      <c r="A17" s="9" t="s">
        <v>83</v>
      </c>
      <c r="B17" s="9" t="s">
        <v>84</v>
      </c>
      <c r="C17" s="5">
        <v>9459.5</v>
      </c>
      <c r="D17" s="5">
        <v>9092.7000000000007</v>
      </c>
      <c r="E17" s="7">
        <f t="shared" si="0"/>
        <v>96.122416618214501</v>
      </c>
    </row>
    <row r="18" spans="1:5" x14ac:dyDescent="0.2">
      <c r="A18" s="9" t="s">
        <v>56</v>
      </c>
      <c r="B18" s="9" t="s">
        <v>57</v>
      </c>
      <c r="C18" s="5">
        <v>1102.9000000000001</v>
      </c>
      <c r="D18" s="5">
        <v>1189.7</v>
      </c>
      <c r="E18" s="7">
        <f t="shared" si="0"/>
        <v>107.87016048599148</v>
      </c>
    </row>
    <row r="19" spans="1:5" ht="24" x14ac:dyDescent="0.2">
      <c r="A19" s="9" t="s">
        <v>9</v>
      </c>
      <c r="B19" s="9" t="s">
        <v>58</v>
      </c>
      <c r="C19" s="5">
        <v>13539.8</v>
      </c>
      <c r="D19" s="5">
        <v>15076</v>
      </c>
      <c r="E19" s="7">
        <f t="shared" si="0"/>
        <v>111.34581013013486</v>
      </c>
    </row>
    <row r="20" spans="1:5" x14ac:dyDescent="0.2">
      <c r="A20" s="9" t="s">
        <v>59</v>
      </c>
      <c r="B20" s="9" t="s">
        <v>60</v>
      </c>
      <c r="C20" s="5">
        <v>52</v>
      </c>
      <c r="D20" s="5">
        <v>189.8</v>
      </c>
      <c r="E20" s="7">
        <f t="shared" si="0"/>
        <v>365.00000000000006</v>
      </c>
    </row>
    <row r="21" spans="1:5" ht="24" x14ac:dyDescent="0.2">
      <c r="A21" s="9" t="s">
        <v>10</v>
      </c>
      <c r="B21" s="9" t="s">
        <v>61</v>
      </c>
      <c r="C21" s="5">
        <v>1175.0999999999999</v>
      </c>
      <c r="D21" s="5">
        <v>460.5</v>
      </c>
      <c r="E21" s="7">
        <f t="shared" si="0"/>
        <v>39.18815419964259</v>
      </c>
    </row>
    <row r="22" spans="1:5" ht="15" customHeight="1" x14ac:dyDescent="0.2">
      <c r="A22" s="9" t="s">
        <v>11</v>
      </c>
      <c r="B22" s="9" t="s">
        <v>62</v>
      </c>
      <c r="C22" s="5">
        <v>9626.6</v>
      </c>
      <c r="D22" s="5">
        <v>3761.2</v>
      </c>
      <c r="E22" s="7">
        <f t="shared" si="0"/>
        <v>39.07090769326657</v>
      </c>
    </row>
    <row r="23" spans="1:5" x14ac:dyDescent="0.2">
      <c r="A23" s="9" t="s">
        <v>12</v>
      </c>
      <c r="B23" s="9" t="s">
        <v>63</v>
      </c>
      <c r="C23" s="5">
        <v>198</v>
      </c>
      <c r="D23" s="5">
        <v>768.3</v>
      </c>
      <c r="E23" s="7">
        <f t="shared" si="0"/>
        <v>388.030303030303</v>
      </c>
    </row>
    <row r="24" spans="1:5" x14ac:dyDescent="0.2">
      <c r="A24" s="9" t="s">
        <v>13</v>
      </c>
      <c r="B24" s="9" t="s">
        <v>64</v>
      </c>
      <c r="C24" s="5">
        <v>480.4</v>
      </c>
      <c r="D24" s="5">
        <v>629.4</v>
      </c>
      <c r="E24" s="7">
        <f t="shared" si="0"/>
        <v>131.01582014987508</v>
      </c>
    </row>
    <row r="25" spans="1:5" x14ac:dyDescent="0.2">
      <c r="A25" s="6" t="s">
        <v>14</v>
      </c>
      <c r="B25" s="10" t="s">
        <v>65</v>
      </c>
      <c r="C25" s="7">
        <f>SUM(C26+C31+C32+C33)</f>
        <v>732833.2</v>
      </c>
      <c r="D25" s="7">
        <f>SUM(D26+D31+D32+D33)</f>
        <v>799451.00000000012</v>
      </c>
      <c r="E25" s="7">
        <f t="shared" si="0"/>
        <v>109.0904451381297</v>
      </c>
    </row>
    <row r="26" spans="1:5" ht="24" x14ac:dyDescent="0.2">
      <c r="A26" s="6" t="s">
        <v>15</v>
      </c>
      <c r="B26" s="10" t="s">
        <v>66</v>
      </c>
      <c r="C26" s="7">
        <f>SUM(C27:C30)</f>
        <v>730888.2</v>
      </c>
      <c r="D26" s="7">
        <f>SUM(D27:D30)</f>
        <v>798069.20000000007</v>
      </c>
      <c r="E26" s="7">
        <f t="shared" si="0"/>
        <v>109.19169306605308</v>
      </c>
    </row>
    <row r="27" spans="1:5" ht="19.5" customHeight="1" x14ac:dyDescent="0.2">
      <c r="A27" s="12" t="s">
        <v>85</v>
      </c>
      <c r="B27" s="9" t="s">
        <v>86</v>
      </c>
      <c r="C27" s="5">
        <v>265801.59999999998</v>
      </c>
      <c r="D27" s="5">
        <v>294786.90000000002</v>
      </c>
      <c r="E27" s="7">
        <f t="shared" si="0"/>
        <v>110.90486287516705</v>
      </c>
    </row>
    <row r="28" spans="1:5" ht="24" customHeight="1" x14ac:dyDescent="0.2">
      <c r="A28" s="13" t="s">
        <v>87</v>
      </c>
      <c r="B28" s="9" t="s">
        <v>88</v>
      </c>
      <c r="C28" s="5">
        <v>13692.7</v>
      </c>
      <c r="D28" s="5">
        <v>28285.8</v>
      </c>
      <c r="E28" s="7">
        <f t="shared" si="0"/>
        <v>206.5757666493825</v>
      </c>
    </row>
    <row r="29" spans="1:5" ht="25.5" customHeight="1" x14ac:dyDescent="0.2">
      <c r="A29" s="11" t="s">
        <v>89</v>
      </c>
      <c r="B29" s="9" t="s">
        <v>90</v>
      </c>
      <c r="C29" s="5">
        <v>425250.6</v>
      </c>
      <c r="D29" s="5">
        <v>454786.9</v>
      </c>
      <c r="E29" s="7">
        <f t="shared" si="0"/>
        <v>106.9456221813679</v>
      </c>
    </row>
    <row r="30" spans="1:5" x14ac:dyDescent="0.2">
      <c r="A30" s="4" t="s">
        <v>16</v>
      </c>
      <c r="B30" s="9" t="s">
        <v>91</v>
      </c>
      <c r="C30" s="5">
        <v>26143.3</v>
      </c>
      <c r="D30" s="5">
        <v>20209.599999999999</v>
      </c>
      <c r="E30" s="7">
        <f t="shared" si="0"/>
        <v>77.30317136704241</v>
      </c>
    </row>
    <row r="31" spans="1:5" ht="24" hidden="1" x14ac:dyDescent="0.2">
      <c r="A31" s="6" t="s">
        <v>17</v>
      </c>
      <c r="B31" s="10" t="s">
        <v>67</v>
      </c>
      <c r="C31" s="7">
        <v>0</v>
      </c>
      <c r="D31" s="7">
        <v>0</v>
      </c>
      <c r="E31" s="7" t="e">
        <f t="shared" si="0"/>
        <v>#DIV/0!</v>
      </c>
    </row>
    <row r="32" spans="1:5" x14ac:dyDescent="0.2">
      <c r="A32" s="6" t="s">
        <v>18</v>
      </c>
      <c r="B32" s="10" t="s">
        <v>68</v>
      </c>
      <c r="C32" s="7">
        <v>1949.7</v>
      </c>
      <c r="D32" s="7">
        <v>1381.8</v>
      </c>
      <c r="E32" s="7">
        <f t="shared" si="0"/>
        <v>70.872441914140637</v>
      </c>
    </row>
    <row r="33" spans="1:5" ht="36" x14ac:dyDescent="0.2">
      <c r="A33" s="6" t="s">
        <v>19</v>
      </c>
      <c r="B33" s="10" t="s">
        <v>69</v>
      </c>
      <c r="C33" s="7">
        <v>-4.7</v>
      </c>
      <c r="D33" s="7">
        <v>0</v>
      </c>
      <c r="E33" s="7">
        <f t="shared" si="0"/>
        <v>0</v>
      </c>
    </row>
    <row r="34" spans="1:5" x14ac:dyDescent="0.2">
      <c r="A34" s="6" t="s">
        <v>20</v>
      </c>
      <c r="B34" s="6"/>
      <c r="C34" s="7">
        <f>SUM(C8+C25)</f>
        <v>858457.79999999993</v>
      </c>
      <c r="D34" s="7">
        <f>SUM(D8+D25)</f>
        <v>935376.60000000009</v>
      </c>
      <c r="E34" s="7">
        <f t="shared" si="0"/>
        <v>108.96011428866976</v>
      </c>
    </row>
    <row r="35" spans="1:5" hidden="1" x14ac:dyDescent="0.2">
      <c r="A35" s="4" t="s">
        <v>3</v>
      </c>
      <c r="B35" s="4"/>
      <c r="C35" s="5" t="s">
        <v>3</v>
      </c>
      <c r="D35" s="5" t="s">
        <v>3</v>
      </c>
      <c r="E35" s="5" t="s">
        <v>3</v>
      </c>
    </row>
    <row r="36" spans="1:5" x14ac:dyDescent="0.2">
      <c r="A36" s="6" t="s">
        <v>21</v>
      </c>
      <c r="B36" s="16" t="s">
        <v>92</v>
      </c>
      <c r="C36" s="7">
        <f>SUM(C37:C43)</f>
        <v>64219.9</v>
      </c>
      <c r="D36" s="21">
        <f>SUM(D37:D43)</f>
        <v>72990.700000000012</v>
      </c>
      <c r="E36" s="7">
        <f t="shared" si="0"/>
        <v>113.65744885930997</v>
      </c>
    </row>
    <row r="37" spans="1:5" ht="24" x14ac:dyDescent="0.2">
      <c r="A37" s="4" t="s">
        <v>22</v>
      </c>
      <c r="B37" s="17" t="s">
        <v>93</v>
      </c>
      <c r="C37" s="5">
        <v>1036.2</v>
      </c>
      <c r="D37" s="22">
        <v>1419.8</v>
      </c>
      <c r="E37" s="7">
        <f t="shared" si="0"/>
        <v>137.01988033198222</v>
      </c>
    </row>
    <row r="38" spans="1:5" ht="36" x14ac:dyDescent="0.2">
      <c r="A38" s="4" t="s">
        <v>23</v>
      </c>
      <c r="B38" s="17" t="s">
        <v>94</v>
      </c>
      <c r="C38" s="5">
        <v>1273.2</v>
      </c>
      <c r="D38" s="22">
        <v>1409.3</v>
      </c>
      <c r="E38" s="7">
        <f t="shared" si="0"/>
        <v>110.68960100534086</v>
      </c>
    </row>
    <row r="39" spans="1:5" ht="36" x14ac:dyDescent="0.2">
      <c r="A39" s="4" t="s">
        <v>24</v>
      </c>
      <c r="B39" s="17" t="s">
        <v>95</v>
      </c>
      <c r="C39" s="5">
        <v>20933.599999999999</v>
      </c>
      <c r="D39" s="22">
        <v>24494.5</v>
      </c>
      <c r="E39" s="7">
        <f t="shared" si="0"/>
        <v>117.01045209615164</v>
      </c>
    </row>
    <row r="40" spans="1:5" x14ac:dyDescent="0.2">
      <c r="A40" s="4" t="s">
        <v>25</v>
      </c>
      <c r="B40" s="17" t="s">
        <v>96</v>
      </c>
      <c r="C40" s="5">
        <v>0.5</v>
      </c>
      <c r="D40" s="22">
        <v>0</v>
      </c>
      <c r="E40" s="7">
        <f t="shared" si="0"/>
        <v>0</v>
      </c>
    </row>
    <row r="41" spans="1:5" ht="36" x14ac:dyDescent="0.2">
      <c r="A41" s="4" t="s">
        <v>26</v>
      </c>
      <c r="B41" s="17" t="s">
        <v>97</v>
      </c>
      <c r="C41" s="5">
        <v>7265.9</v>
      </c>
      <c r="D41" s="22">
        <v>7301.3</v>
      </c>
      <c r="E41" s="7">
        <f t="shared" si="0"/>
        <v>100.48720736591477</v>
      </c>
    </row>
    <row r="42" spans="1:5" ht="12.75" customHeight="1" x14ac:dyDescent="0.2">
      <c r="A42" s="4" t="s">
        <v>27</v>
      </c>
      <c r="B42" s="17" t="s">
        <v>98</v>
      </c>
      <c r="C42" s="5">
        <v>0</v>
      </c>
      <c r="D42" s="22">
        <v>2100</v>
      </c>
      <c r="E42" s="7" t="e">
        <f t="shared" si="0"/>
        <v>#DIV/0!</v>
      </c>
    </row>
    <row r="43" spans="1:5" x14ac:dyDescent="0.2">
      <c r="A43" s="4" t="s">
        <v>28</v>
      </c>
      <c r="B43" s="17" t="s">
        <v>99</v>
      </c>
      <c r="C43" s="5">
        <v>33710.5</v>
      </c>
      <c r="D43" s="22">
        <v>36265.800000000003</v>
      </c>
      <c r="E43" s="7">
        <f t="shared" si="0"/>
        <v>107.58013081977427</v>
      </c>
    </row>
    <row r="44" spans="1:5" x14ac:dyDescent="0.2">
      <c r="A44" s="6" t="s">
        <v>29</v>
      </c>
      <c r="B44" s="16" t="s">
        <v>100</v>
      </c>
      <c r="C44" s="7">
        <f>C45</f>
        <v>862.6</v>
      </c>
      <c r="D44" s="21">
        <f>D45</f>
        <v>975.4</v>
      </c>
      <c r="E44" s="7">
        <f t="shared" si="0"/>
        <v>113.07674472524924</v>
      </c>
    </row>
    <row r="45" spans="1:5" x14ac:dyDescent="0.2">
      <c r="A45" s="4" t="s">
        <v>30</v>
      </c>
      <c r="B45" s="17" t="s">
        <v>101</v>
      </c>
      <c r="C45" s="5">
        <v>862.6</v>
      </c>
      <c r="D45" s="22">
        <v>975.4</v>
      </c>
      <c r="E45" s="7">
        <f t="shared" si="0"/>
        <v>113.07674472524924</v>
      </c>
    </row>
    <row r="46" spans="1:5" ht="24" x14ac:dyDescent="0.2">
      <c r="A46" s="6" t="s">
        <v>31</v>
      </c>
      <c r="B46" s="16" t="s">
        <v>102</v>
      </c>
      <c r="C46" s="7">
        <f>SUM(C47:C49)</f>
        <v>6266.2999999999993</v>
      </c>
      <c r="D46" s="21">
        <f>SUM(D47:D49)</f>
        <v>15958.1</v>
      </c>
      <c r="E46" s="7">
        <f t="shared" si="0"/>
        <v>254.66543255190464</v>
      </c>
    </row>
    <row r="47" spans="1:5" ht="24" x14ac:dyDescent="0.2">
      <c r="A47" s="4" t="s">
        <v>32</v>
      </c>
      <c r="B47" s="17" t="s">
        <v>103</v>
      </c>
      <c r="C47" s="5">
        <v>65.3</v>
      </c>
      <c r="D47" s="22">
        <v>65.2</v>
      </c>
      <c r="E47" s="7">
        <f t="shared" si="0"/>
        <v>99.846860643185309</v>
      </c>
    </row>
    <row r="48" spans="1:5" ht="26.25" customHeight="1" x14ac:dyDescent="0.2">
      <c r="A48" s="4" t="s">
        <v>137</v>
      </c>
      <c r="B48" s="17" t="s">
        <v>104</v>
      </c>
      <c r="C48" s="5">
        <v>385.1</v>
      </c>
      <c r="D48" s="22">
        <v>1108.5</v>
      </c>
      <c r="E48" s="7">
        <f t="shared" si="0"/>
        <v>287.84731238639313</v>
      </c>
    </row>
    <row r="49" spans="1:5" ht="24" x14ac:dyDescent="0.2">
      <c r="A49" s="4" t="s">
        <v>33</v>
      </c>
      <c r="B49" s="17" t="s">
        <v>105</v>
      </c>
      <c r="C49" s="5">
        <v>5815.9</v>
      </c>
      <c r="D49" s="22">
        <v>14784.4</v>
      </c>
      <c r="E49" s="7">
        <f t="shared" si="0"/>
        <v>254.20657163981502</v>
      </c>
    </row>
    <row r="50" spans="1:5" x14ac:dyDescent="0.2">
      <c r="A50" s="6" t="s">
        <v>34</v>
      </c>
      <c r="B50" s="16" t="s">
        <v>106</v>
      </c>
      <c r="C50" s="18">
        <f>SUM(C51:C54)</f>
        <v>27108.5</v>
      </c>
      <c r="D50" s="23">
        <f>SUM(D51:D54)</f>
        <v>24250</v>
      </c>
      <c r="E50" s="7">
        <f t="shared" si="0"/>
        <v>89.455336886954271</v>
      </c>
    </row>
    <row r="51" spans="1:5" x14ac:dyDescent="0.2">
      <c r="A51" s="9" t="s">
        <v>138</v>
      </c>
      <c r="B51" s="17" t="s">
        <v>107</v>
      </c>
      <c r="C51" s="19">
        <v>9896</v>
      </c>
      <c r="D51" s="24">
        <v>10731.5</v>
      </c>
      <c r="E51" s="7">
        <f t="shared" si="0"/>
        <v>108.4428051738076</v>
      </c>
    </row>
    <row r="52" spans="1:5" s="14" customFormat="1" ht="12.75" hidden="1" customHeight="1" x14ac:dyDescent="0.2">
      <c r="A52" s="4" t="s">
        <v>35</v>
      </c>
      <c r="B52" s="17" t="s">
        <v>136</v>
      </c>
      <c r="C52" s="5">
        <v>0</v>
      </c>
      <c r="D52" s="22">
        <v>0</v>
      </c>
      <c r="E52" s="7" t="e">
        <f t="shared" ref="E52" si="1">SUM(D52/C52)*100</f>
        <v>#DIV/0!</v>
      </c>
    </row>
    <row r="53" spans="1:5" x14ac:dyDescent="0.2">
      <c r="A53" s="4" t="s">
        <v>36</v>
      </c>
      <c r="B53" s="17" t="s">
        <v>108</v>
      </c>
      <c r="C53" s="5">
        <v>15378</v>
      </c>
      <c r="D53" s="22">
        <v>13318.5</v>
      </c>
      <c r="E53" s="7">
        <f t="shared" si="0"/>
        <v>86.607491221225132</v>
      </c>
    </row>
    <row r="54" spans="1:5" ht="12.75" customHeight="1" x14ac:dyDescent="0.2">
      <c r="A54" s="4" t="s">
        <v>37</v>
      </c>
      <c r="B54" s="17" t="s">
        <v>109</v>
      </c>
      <c r="C54" s="5">
        <v>1834.5</v>
      </c>
      <c r="D54" s="22">
        <v>200</v>
      </c>
      <c r="E54" s="7">
        <f t="shared" si="0"/>
        <v>10.902153175252112</v>
      </c>
    </row>
    <row r="55" spans="1:5" x14ac:dyDescent="0.2">
      <c r="A55" s="6" t="s">
        <v>38</v>
      </c>
      <c r="B55" s="16" t="s">
        <v>110</v>
      </c>
      <c r="C55" s="18">
        <f>C56+C57+C58</f>
        <v>79070.099999999991</v>
      </c>
      <c r="D55" s="23">
        <f>D56+D57+D58</f>
        <v>84574.6</v>
      </c>
      <c r="E55" s="7">
        <f t="shared" si="0"/>
        <v>106.96154424997569</v>
      </c>
    </row>
    <row r="56" spans="1:5" x14ac:dyDescent="0.2">
      <c r="A56" s="4" t="s">
        <v>39</v>
      </c>
      <c r="B56" s="17" t="s">
        <v>111</v>
      </c>
      <c r="C56" s="5">
        <v>264.39999999999998</v>
      </c>
      <c r="D56" s="22">
        <v>849.3</v>
      </c>
      <c r="E56" s="7">
        <f t="shared" si="0"/>
        <v>321.21785173978822</v>
      </c>
    </row>
    <row r="57" spans="1:5" x14ac:dyDescent="0.2">
      <c r="A57" s="4" t="s">
        <v>40</v>
      </c>
      <c r="B57" s="17" t="s">
        <v>112</v>
      </c>
      <c r="C57" s="5">
        <v>67356.899999999994</v>
      </c>
      <c r="D57" s="22">
        <v>68405.3</v>
      </c>
      <c r="E57" s="7">
        <f t="shared" si="0"/>
        <v>101.55648493324367</v>
      </c>
    </row>
    <row r="58" spans="1:5" x14ac:dyDescent="0.2">
      <c r="A58" s="4" t="s">
        <v>41</v>
      </c>
      <c r="B58" s="17" t="s">
        <v>113</v>
      </c>
      <c r="C58" s="5">
        <v>11448.8</v>
      </c>
      <c r="D58" s="22">
        <v>15320</v>
      </c>
      <c r="E58" s="7">
        <f t="shared" si="0"/>
        <v>133.81315072321991</v>
      </c>
    </row>
    <row r="59" spans="1:5" s="20" customFormat="1" hidden="1" x14ac:dyDescent="0.2">
      <c r="A59" s="6" t="s">
        <v>152</v>
      </c>
      <c r="B59" s="16" t="s">
        <v>153</v>
      </c>
      <c r="C59" s="18">
        <f>C60</f>
        <v>0</v>
      </c>
      <c r="D59" s="23">
        <f>D60</f>
        <v>0</v>
      </c>
      <c r="E59" s="7" t="e">
        <f t="shared" si="0"/>
        <v>#DIV/0!</v>
      </c>
    </row>
    <row r="60" spans="1:5" s="20" customFormat="1" hidden="1" x14ac:dyDescent="0.2">
      <c r="A60" s="4" t="s">
        <v>155</v>
      </c>
      <c r="B60" s="17" t="s">
        <v>154</v>
      </c>
      <c r="C60" s="5"/>
      <c r="D60" s="22"/>
      <c r="E60" s="7" t="e">
        <f t="shared" si="0"/>
        <v>#DIV/0!</v>
      </c>
    </row>
    <row r="61" spans="1:5" x14ac:dyDescent="0.2">
      <c r="A61" s="6" t="s">
        <v>42</v>
      </c>
      <c r="B61" s="16" t="s">
        <v>114</v>
      </c>
      <c r="C61" s="18">
        <f>C62+C63+C64+C65+C66+C67</f>
        <v>426242.7</v>
      </c>
      <c r="D61" s="23">
        <f>D62+D63+D64+D65+D66+D67</f>
        <v>486108.79999999993</v>
      </c>
      <c r="E61" s="7">
        <f t="shared" si="0"/>
        <v>114.04507338190189</v>
      </c>
    </row>
    <row r="62" spans="1:5" x14ac:dyDescent="0.2">
      <c r="A62" s="4" t="s">
        <v>43</v>
      </c>
      <c r="B62" s="17" t="s">
        <v>115</v>
      </c>
      <c r="C62" s="5">
        <v>103677.6</v>
      </c>
      <c r="D62" s="22">
        <v>107625.3</v>
      </c>
      <c r="E62" s="7">
        <f t="shared" si="0"/>
        <v>103.8076691590083</v>
      </c>
    </row>
    <row r="63" spans="1:5" x14ac:dyDescent="0.2">
      <c r="A63" s="4" t="s">
        <v>44</v>
      </c>
      <c r="B63" s="17" t="s">
        <v>116</v>
      </c>
      <c r="C63" s="5">
        <v>254539.9</v>
      </c>
      <c r="D63" s="22">
        <v>305848.59999999998</v>
      </c>
      <c r="E63" s="7">
        <f t="shared" si="0"/>
        <v>120.15742914961464</v>
      </c>
    </row>
    <row r="64" spans="1:5" x14ac:dyDescent="0.2">
      <c r="A64" s="4" t="s">
        <v>45</v>
      </c>
      <c r="B64" s="17" t="s">
        <v>117</v>
      </c>
      <c r="C64" s="19">
        <v>47553</v>
      </c>
      <c r="D64" s="24">
        <v>48643.9</v>
      </c>
      <c r="E64" s="7">
        <f t="shared" si="0"/>
        <v>102.29407187769436</v>
      </c>
    </row>
    <row r="65" spans="1:5" ht="24" customHeight="1" x14ac:dyDescent="0.2">
      <c r="A65" s="4" t="s">
        <v>46</v>
      </c>
      <c r="B65" s="17" t="s">
        <v>118</v>
      </c>
      <c r="C65" s="5">
        <v>21</v>
      </c>
      <c r="D65" s="22">
        <v>105.3</v>
      </c>
      <c r="E65" s="7">
        <f t="shared" si="0"/>
        <v>501.42857142857144</v>
      </c>
    </row>
    <row r="66" spans="1:5" x14ac:dyDescent="0.2">
      <c r="A66" s="4" t="s">
        <v>47</v>
      </c>
      <c r="B66" s="17" t="s">
        <v>119</v>
      </c>
      <c r="C66" s="5">
        <v>352.2</v>
      </c>
      <c r="D66" s="22">
        <v>571.6</v>
      </c>
      <c r="E66" s="7">
        <f t="shared" si="0"/>
        <v>162.29415105053948</v>
      </c>
    </row>
    <row r="67" spans="1:5" x14ac:dyDescent="0.2">
      <c r="A67" s="4" t="s">
        <v>48</v>
      </c>
      <c r="B67" s="17" t="s">
        <v>120</v>
      </c>
      <c r="C67" s="5">
        <v>20099</v>
      </c>
      <c r="D67" s="22">
        <v>23314.1</v>
      </c>
      <c r="E67" s="7">
        <f t="shared" si="0"/>
        <v>115.99631822478729</v>
      </c>
    </row>
    <row r="68" spans="1:5" x14ac:dyDescent="0.2">
      <c r="A68" s="6" t="s">
        <v>49</v>
      </c>
      <c r="B68" s="16" t="s">
        <v>121</v>
      </c>
      <c r="C68" s="18">
        <f>C69+C70</f>
        <v>107479.4</v>
      </c>
      <c r="D68" s="23">
        <f>D69+D70</f>
        <v>127078.2</v>
      </c>
      <c r="E68" s="7">
        <f t="shared" si="0"/>
        <v>118.23493618311976</v>
      </c>
    </row>
    <row r="69" spans="1:5" x14ac:dyDescent="0.2">
      <c r="A69" s="4" t="s">
        <v>50</v>
      </c>
      <c r="B69" s="17" t="s">
        <v>122</v>
      </c>
      <c r="C69" s="19">
        <v>80435.899999999994</v>
      </c>
      <c r="D69" s="24">
        <v>95951.2</v>
      </c>
      <c r="E69" s="7">
        <f t="shared" si="0"/>
        <v>119.28902393085674</v>
      </c>
    </row>
    <row r="70" spans="1:5" x14ac:dyDescent="0.2">
      <c r="A70" s="4" t="s">
        <v>139</v>
      </c>
      <c r="B70" s="17" t="s">
        <v>123</v>
      </c>
      <c r="C70" s="19">
        <v>27043.5</v>
      </c>
      <c r="D70" s="24">
        <v>31127</v>
      </c>
      <c r="E70" s="7">
        <f t="shared" si="0"/>
        <v>115.09974670438368</v>
      </c>
    </row>
    <row r="71" spans="1:5" x14ac:dyDescent="0.2">
      <c r="A71" s="10" t="s">
        <v>140</v>
      </c>
      <c r="B71" s="16" t="s">
        <v>124</v>
      </c>
      <c r="C71" s="18">
        <f>C72+C73+C74+C75+C76</f>
        <v>144555.9</v>
      </c>
      <c r="D71" s="23">
        <f>D72+D73+D74+D75+D76</f>
        <v>151162.1</v>
      </c>
      <c r="E71" s="7">
        <f t="shared" si="0"/>
        <v>104.5699967970868</v>
      </c>
    </row>
    <row r="72" spans="1:5" x14ac:dyDescent="0.2">
      <c r="A72" s="4" t="s">
        <v>141</v>
      </c>
      <c r="B72" s="17" t="s">
        <v>125</v>
      </c>
      <c r="C72" s="5">
        <v>5263.9</v>
      </c>
      <c r="D72" s="22">
        <v>7619.6</v>
      </c>
      <c r="E72" s="7">
        <f t="shared" si="0"/>
        <v>144.75198996941432</v>
      </c>
    </row>
    <row r="73" spans="1:5" x14ac:dyDescent="0.2">
      <c r="A73" s="4" t="s">
        <v>142</v>
      </c>
      <c r="B73" s="17" t="s">
        <v>126</v>
      </c>
      <c r="C73" s="19">
        <v>48174.7</v>
      </c>
      <c r="D73" s="24">
        <v>57100.9</v>
      </c>
      <c r="E73" s="7">
        <f t="shared" si="0"/>
        <v>118.52881284159528</v>
      </c>
    </row>
    <row r="74" spans="1:5" x14ac:dyDescent="0.2">
      <c r="A74" s="4" t="s">
        <v>143</v>
      </c>
      <c r="B74" s="17" t="s">
        <v>127</v>
      </c>
      <c r="C74" s="5">
        <v>22473.3</v>
      </c>
      <c r="D74" s="22">
        <v>8878.1</v>
      </c>
      <c r="E74" s="7">
        <f t="shared" si="0"/>
        <v>39.505101609465463</v>
      </c>
    </row>
    <row r="75" spans="1:5" x14ac:dyDescent="0.2">
      <c r="A75" s="4" t="s">
        <v>144</v>
      </c>
      <c r="B75" s="17" t="s">
        <v>128</v>
      </c>
      <c r="C75" s="5">
        <v>59717.4</v>
      </c>
      <c r="D75" s="22">
        <v>66216.399999999994</v>
      </c>
      <c r="E75" s="7">
        <f t="shared" si="0"/>
        <v>110.88292524456858</v>
      </c>
    </row>
    <row r="76" spans="1:5" x14ac:dyDescent="0.2">
      <c r="A76" s="4" t="s">
        <v>145</v>
      </c>
      <c r="B76" s="17" t="s">
        <v>129</v>
      </c>
      <c r="C76" s="5">
        <v>8926.6</v>
      </c>
      <c r="D76" s="22">
        <v>11347.1</v>
      </c>
      <c r="E76" s="7">
        <f t="shared" ref="E76:E83" si="2">SUM(D76/C76)*100</f>
        <v>127.11558712163647</v>
      </c>
    </row>
    <row r="77" spans="1:5" x14ac:dyDescent="0.2">
      <c r="A77" s="10" t="s">
        <v>146</v>
      </c>
      <c r="B77" s="16" t="s">
        <v>130</v>
      </c>
      <c r="C77" s="18">
        <f>C78</f>
        <v>212.5</v>
      </c>
      <c r="D77" s="23">
        <f>D78</f>
        <v>201.8</v>
      </c>
      <c r="E77" s="7">
        <f t="shared" si="2"/>
        <v>94.964705882352945</v>
      </c>
    </row>
    <row r="78" spans="1:5" x14ac:dyDescent="0.2">
      <c r="A78" s="9" t="s">
        <v>147</v>
      </c>
      <c r="B78" s="17" t="s">
        <v>131</v>
      </c>
      <c r="C78" s="5">
        <v>212.5</v>
      </c>
      <c r="D78" s="22">
        <v>201.8</v>
      </c>
      <c r="E78" s="7">
        <f t="shared" si="2"/>
        <v>94.964705882352945</v>
      </c>
    </row>
    <row r="79" spans="1:5" x14ac:dyDescent="0.2">
      <c r="A79" s="10" t="s">
        <v>148</v>
      </c>
      <c r="B79" s="16" t="s">
        <v>133</v>
      </c>
      <c r="C79" s="18">
        <f>C80</f>
        <v>600</v>
      </c>
      <c r="D79" s="23">
        <f>D80</f>
        <v>1394.1</v>
      </c>
      <c r="E79" s="7">
        <f t="shared" si="2"/>
        <v>232.34999999999997</v>
      </c>
    </row>
    <row r="80" spans="1:5" x14ac:dyDescent="0.2">
      <c r="A80" s="9" t="s">
        <v>149</v>
      </c>
      <c r="B80" s="17" t="s">
        <v>134</v>
      </c>
      <c r="C80" s="5">
        <v>600</v>
      </c>
      <c r="D80" s="22">
        <v>1394.1</v>
      </c>
      <c r="E80" s="7">
        <f t="shared" si="2"/>
        <v>232.34999999999997</v>
      </c>
    </row>
    <row r="81" spans="1:5" ht="24" x14ac:dyDescent="0.2">
      <c r="A81" s="10" t="s">
        <v>150</v>
      </c>
      <c r="B81" s="16" t="s">
        <v>132</v>
      </c>
      <c r="C81" s="7">
        <f>C82</f>
        <v>0.6</v>
      </c>
      <c r="D81" s="21">
        <f>D82</f>
        <v>0</v>
      </c>
      <c r="E81" s="7">
        <f t="shared" si="2"/>
        <v>0</v>
      </c>
    </row>
    <row r="82" spans="1:5" ht="24" x14ac:dyDescent="0.2">
      <c r="A82" s="9" t="s">
        <v>151</v>
      </c>
      <c r="B82" s="17" t="s">
        <v>135</v>
      </c>
      <c r="C82" s="5">
        <v>0.6</v>
      </c>
      <c r="D82" s="22">
        <v>0</v>
      </c>
      <c r="E82" s="7">
        <f t="shared" si="2"/>
        <v>0</v>
      </c>
    </row>
    <row r="83" spans="1:5" x14ac:dyDescent="0.2">
      <c r="A83" s="6" t="s">
        <v>51</v>
      </c>
      <c r="B83" s="15"/>
      <c r="C83" s="7">
        <f>C36+C44+C46+C50+C55+C61+C68+C71+C77+C79+C81</f>
        <v>856618.5</v>
      </c>
      <c r="D83" s="21">
        <f>D36+D44+D46+D50+D55+D61+D68+D71+D77+D79+D81</f>
        <v>964693.79999999993</v>
      </c>
      <c r="E83" s="7">
        <f t="shared" si="2"/>
        <v>112.61650314579943</v>
      </c>
    </row>
    <row r="84" spans="1:5" x14ac:dyDescent="0.2">
      <c r="A84" s="6" t="s">
        <v>52</v>
      </c>
      <c r="B84" s="6"/>
      <c r="C84" s="7">
        <f>SUM(C34-C83)</f>
        <v>1839.2999999999302</v>
      </c>
      <c r="D84" s="21">
        <f>SUM(D34-D83)</f>
        <v>-29317.199999999837</v>
      </c>
      <c r="E84" s="7" t="s">
        <v>3</v>
      </c>
    </row>
  </sheetData>
  <mergeCells count="7">
    <mergeCell ref="A1:E1"/>
    <mergeCell ref="A2:E2"/>
    <mergeCell ref="A3:E3"/>
    <mergeCell ref="A5:A6"/>
    <mergeCell ref="C5:D5"/>
    <mergeCell ref="E5:E6"/>
    <mergeCell ref="B5:B6"/>
  </mergeCells>
  <pageMargins left="0.78740157480314965" right="0.39370078740157483" top="0.78740157480314965" bottom="0.78740157480314965" header="0.31496062992125984" footer="0.31496062992125984"/>
  <pageSetup paperSize="9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ФУ ТМО</dc:creator>
  <cp:lastModifiedBy>Специалист2 бюджетного отдела</cp:lastModifiedBy>
  <cp:lastPrinted>2024-04-02T03:23:32Z</cp:lastPrinted>
  <dcterms:created xsi:type="dcterms:W3CDTF">2022-03-01T04:43:30Z</dcterms:created>
  <dcterms:modified xsi:type="dcterms:W3CDTF">2024-07-15T03:32:18Z</dcterms:modified>
</cp:coreProperties>
</file>